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llomptontc.sharepoint.com/sites/CullomptonTC/Shared Documents/1 - Democracy/1 - Full Council/2024 Town Council/2024-04-25/"/>
    </mc:Choice>
  </mc:AlternateContent>
  <xr:revisionPtr revIDLastSave="508" documentId="8_{64F03284-969D-409A-9AA7-F9373C02746F}" xr6:coauthVersionLast="47" xr6:coauthVersionMax="47" xr10:uidLastSave="{0869F9D8-BB89-4BCF-BCDC-7A9CB2816C20}"/>
  <bookViews>
    <workbookView xWindow="-23148" yWindow="-108" windowWidth="23256" windowHeight="1245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C53" i="1"/>
  <c r="F56" i="1" s="1"/>
  <c r="C72" i="1" s="1"/>
  <c r="C74" i="1" s="1"/>
  <c r="F53" i="1"/>
  <c r="F54" i="1"/>
  <c r="F57" i="1" s="1"/>
  <c r="C54" i="1"/>
  <c r="C57" i="1" s="1"/>
  <c r="C56" i="1"/>
  <c r="C94" i="1" l="1"/>
  <c r="C93" i="1"/>
  <c r="C92" i="1"/>
  <c r="C19" i="1"/>
  <c r="C11" i="1"/>
  <c r="C12" i="1" s="1"/>
  <c r="C20" i="1" s="1"/>
  <c r="C23" i="1" s="1"/>
  <c r="C90" i="1"/>
  <c r="C67" i="1"/>
  <c r="C76" i="1" s="1"/>
  <c r="C95" i="1" l="1"/>
  <c r="C97" i="1" s="1"/>
  <c r="E90" i="1"/>
  <c r="G53" i="1"/>
  <c r="C61" i="1" s="1"/>
  <c r="C69" i="1" s="1"/>
  <c r="C77" i="1" s="1"/>
  <c r="C78" i="1" s="1"/>
</calcChain>
</file>

<file path=xl/sharedStrings.xml><?xml version="1.0" encoding="utf-8"?>
<sst xmlns="http://schemas.openxmlformats.org/spreadsheetml/2006/main" count="91" uniqueCount="90">
  <si>
    <t>War Memorial</t>
  </si>
  <si>
    <t>Benches</t>
  </si>
  <si>
    <t>Equipment and Tech</t>
  </si>
  <si>
    <t>Play Park Renewal Fund</t>
  </si>
  <si>
    <t xml:space="preserve">EMRs 2024/25 </t>
  </si>
  <si>
    <t>Surplus</t>
  </si>
  <si>
    <t>Renamed or new EMRs</t>
  </si>
  <si>
    <t>NET ASSETS</t>
  </si>
  <si>
    <t>Represented by</t>
  </si>
  <si>
    <t>General Fund</t>
  </si>
  <si>
    <t>Gazebos &amp; Equipment Market</t>
  </si>
  <si>
    <t>Cemetery Paths/Project</t>
  </si>
  <si>
    <t>Street Furniture Replacement</t>
  </si>
  <si>
    <t>Town Hall Maintenance</t>
  </si>
  <si>
    <t>Play Area Fund EMR</t>
  </si>
  <si>
    <t>Play Equipment EMR</t>
  </si>
  <si>
    <t>Railway Feasibility Study EM</t>
  </si>
  <si>
    <t>St Andrews cpark iprvmt EMR</t>
  </si>
  <si>
    <t>Tech Fund EMR</t>
  </si>
  <si>
    <t>Skate Park Benches</t>
  </si>
  <si>
    <t>Townscape Heritage Scheme EMR</t>
  </si>
  <si>
    <t>Allotments</t>
  </si>
  <si>
    <t>Equipment Replacement EMR</t>
  </si>
  <si>
    <t>CCTV EMR</t>
  </si>
  <si>
    <t>Locum Support</t>
  </si>
  <si>
    <t>Notes:</t>
  </si>
  <si>
    <t xml:space="preserve">Surplus from Year End 2023/24 </t>
  </si>
  <si>
    <t>Consultation</t>
  </si>
  <si>
    <t xml:space="preserve">Flood Container </t>
  </si>
  <si>
    <t>Surplus left to allocate or keep in GF</t>
  </si>
  <si>
    <t xml:space="preserve">General Fund Currently </t>
  </si>
  <si>
    <t>Amounts already allocated</t>
  </si>
  <si>
    <t>Soldo</t>
  </si>
  <si>
    <t>Cambridge and Counties</t>
  </si>
  <si>
    <t>Credit Card</t>
  </si>
  <si>
    <t>Instavolt</t>
  </si>
  <si>
    <t>Lloyds 32 Day</t>
  </si>
  <si>
    <t>Lloyds Current</t>
  </si>
  <si>
    <t>Recycling Bags Float</t>
  </si>
  <si>
    <t>Unity Instant Access</t>
  </si>
  <si>
    <t xml:space="preserve">Unity Current Account </t>
  </si>
  <si>
    <t>Summary</t>
  </si>
  <si>
    <t>Equity as of 31/03/24</t>
  </si>
  <si>
    <t xml:space="preserve">Debtors </t>
  </si>
  <si>
    <t xml:space="preserve">Creditors </t>
  </si>
  <si>
    <t xml:space="preserve">VAT Payable </t>
  </si>
  <si>
    <t>Proposed further £5,000 to come from budget for visibility splays gained</t>
  </si>
  <si>
    <t>Hayridge Rent (Proposed)</t>
  </si>
  <si>
    <t xml:space="preserve">Debtors - Creditors and VAT Payable </t>
  </si>
  <si>
    <t>Total Equity</t>
  </si>
  <si>
    <t>TOTAL ASSETS LESS CURRENT LIABILITIES</t>
  </si>
  <si>
    <t>Deferred Liabilities</t>
  </si>
  <si>
    <t>Deferred Credits</t>
  </si>
  <si>
    <t>Current assets</t>
  </si>
  <si>
    <t>Investments</t>
  </si>
  <si>
    <t>Loans Made</t>
  </si>
  <si>
    <t>Investment</t>
  </si>
  <si>
    <t>Stocks</t>
  </si>
  <si>
    <t>VAT Recoverable</t>
  </si>
  <si>
    <t>Debtors</t>
  </si>
  <si>
    <t>Payment in Advance</t>
  </si>
  <si>
    <t>Cash in Hand &amp; at Bank</t>
  </si>
  <si>
    <t>TOTAL CURRENT ASSETS</t>
  </si>
  <si>
    <t>TOTAL ASSETS</t>
  </si>
  <si>
    <t>Temporary Borrowing</t>
  </si>
  <si>
    <t>VAT Payable</t>
  </si>
  <si>
    <t>Creditors</t>
  </si>
  <si>
    <t>Receipts in Advance</t>
  </si>
  <si>
    <t>TOTAL CURRENT LIABILITIES</t>
  </si>
  <si>
    <t>Future Projects Fund</t>
  </si>
  <si>
    <r>
      <rPr>
        <b/>
        <u/>
        <sz val="10"/>
        <rFont val="Arial"/>
        <family val="2"/>
      </rPr>
      <t>Current liabilities
Loans Received</t>
    </r>
  </si>
  <si>
    <t>Notes</t>
  </si>
  <si>
    <t>Proposed in budget, not actual</t>
  </si>
  <si>
    <t>Total Equity - 12,261.98</t>
  </si>
  <si>
    <t>Committed to be taken from General Fund</t>
  </si>
  <si>
    <t>Surplus Left</t>
  </si>
  <si>
    <t>Swimming Pool Dev Order EMR</t>
  </si>
  <si>
    <t>Election Contingency</t>
  </si>
  <si>
    <t>Leat Repairs</t>
  </si>
  <si>
    <t>Archive Project</t>
  </si>
  <si>
    <t>Upcott Field Improvements EMR</t>
  </si>
  <si>
    <t>Solar Farm Grant</t>
  </si>
  <si>
    <t>Liability Reserves e.g. deposits</t>
  </si>
  <si>
    <t>LONG TERM Investment Accounts</t>
  </si>
  <si>
    <t>Reserves total excluding general fund and liabilities</t>
  </si>
  <si>
    <t>Reserves total of liabilities e.g. deposits</t>
  </si>
  <si>
    <t>General fund total</t>
  </si>
  <si>
    <t>Long Term Borrowing</t>
  </si>
  <si>
    <t>Actual Reserves total excluding general fund and liabilities</t>
  </si>
  <si>
    <t>Current General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</si>
</sst>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8" formatCode="&quot;£&quot;#,##0.00;[Red]\-&quot;£&quot;#,##0.00"/>
  </numFmts>
  <fonts count="7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 wrapText="1" shrinkToFit="1"/>
    </xf>
    <xf numFmtId="4" fontId="2" fillId="0" borderId="0" xfId="0" applyNumberFormat="1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8" fontId="2" fillId="0" borderId="0" xfId="0" applyNumberFormat="1" applyFont="1" applyBorder="1" applyAlignment="1">
      <alignment horizontal="left" vertical="center" wrapText="1" shrinkToFit="1"/>
    </xf>
    <xf numFmtId="8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left" vertical="center" wrapText="1" shrinkToFit="1"/>
    </xf>
    <xf numFmtId="4" fontId="2" fillId="0" borderId="7" xfId="0" applyNumberFormat="1" applyFont="1" applyBorder="1" applyAlignment="1">
      <alignment horizontal="left" vertical="center" wrapText="1" shrinkToFit="1"/>
    </xf>
    <xf numFmtId="8" fontId="2" fillId="0" borderId="8" xfId="0" applyNumberFormat="1" applyFont="1" applyBorder="1" applyAlignment="1">
      <alignment horizontal="left" vertical="center" wrapText="1" shrinkToFit="1"/>
    </xf>
    <xf numFmtId="0" fontId="1" fillId="0" borderId="9" xfId="0" applyFont="1" applyBorder="1" applyAlignment="1">
      <alignment horizontal="left" vertical="center" wrapText="1"/>
    </xf>
    <xf numFmtId="8" fontId="2" fillId="0" borderId="11" xfId="0" applyNumberFormat="1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/>
    </xf>
    <xf numFmtId="8" fontId="2" fillId="0" borderId="14" xfId="0" applyNumberFormat="1" applyFont="1" applyBorder="1" applyAlignment="1">
      <alignment horizontal="left" vertical="center" wrapText="1" shrinkToFit="1"/>
    </xf>
    <xf numFmtId="8" fontId="2" fillId="0" borderId="17" xfId="0" applyNumberFormat="1" applyFont="1" applyBorder="1" applyAlignment="1">
      <alignment horizontal="left" vertical="center" wrapText="1" shrinkToFit="1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8" fontId="2" fillId="0" borderId="20" xfId="0" applyNumberFormat="1" applyFont="1" applyBorder="1" applyAlignment="1">
      <alignment horizontal="left" vertical="center" wrapText="1" shrinkToFit="1"/>
    </xf>
    <xf numFmtId="0" fontId="1" fillId="0" borderId="21" xfId="0" applyFont="1" applyBorder="1" applyAlignment="1">
      <alignment horizontal="left" vertical="center" wrapText="1"/>
    </xf>
    <xf numFmtId="8" fontId="2" fillId="0" borderId="7" xfId="0" applyNumberFormat="1" applyFont="1" applyBorder="1" applyAlignment="1">
      <alignment horizontal="left" vertical="center" wrapText="1" shrinkToFit="1"/>
    </xf>
    <xf numFmtId="8" fontId="2" fillId="0" borderId="13" xfId="0" applyNumberFormat="1" applyFont="1" applyBorder="1" applyAlignment="1">
      <alignment horizontal="left" vertical="center" wrapText="1" shrinkToFit="1"/>
    </xf>
    <xf numFmtId="8" fontId="2" fillId="0" borderId="16" xfId="0" applyNumberFormat="1" applyFont="1" applyBorder="1" applyAlignment="1">
      <alignment horizontal="left" vertical="center" wrapText="1" shrinkToFit="1"/>
    </xf>
    <xf numFmtId="7" fontId="2" fillId="0" borderId="7" xfId="0" applyNumberFormat="1" applyFont="1" applyBorder="1" applyAlignment="1">
      <alignment horizontal="left" vertical="center" wrapText="1" shrinkToFit="1"/>
    </xf>
    <xf numFmtId="7" fontId="2" fillId="0" borderId="13" xfId="0" applyNumberFormat="1" applyFont="1" applyBorder="1" applyAlignment="1">
      <alignment horizontal="left" vertical="center" wrapText="1" shrinkToFit="1"/>
    </xf>
    <xf numFmtId="7" fontId="2" fillId="0" borderId="10" xfId="0" applyNumberFormat="1" applyFont="1" applyBorder="1" applyAlignment="1">
      <alignment horizontal="left" vertical="center" wrapText="1" shrinkToFit="1"/>
    </xf>
    <xf numFmtId="7" fontId="2" fillId="0" borderId="22" xfId="0" applyNumberFormat="1" applyFont="1" applyBorder="1" applyAlignment="1">
      <alignment horizontal="left" vertical="center" wrapText="1" shrinkToFit="1"/>
    </xf>
    <xf numFmtId="7" fontId="2" fillId="0" borderId="0" xfId="0" applyNumberFormat="1" applyFont="1" applyBorder="1" applyAlignment="1">
      <alignment horizontal="left" vertical="center" wrapText="1" shrinkToFit="1"/>
    </xf>
    <xf numFmtId="8" fontId="2" fillId="0" borderId="3" xfId="0" applyNumberFormat="1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/>
    </xf>
    <xf numFmtId="7" fontId="2" fillId="0" borderId="5" xfId="0" applyNumberFormat="1" applyFont="1" applyBorder="1" applyAlignment="1">
      <alignment horizontal="left" vertical="center" wrapText="1" shrinkToFit="1"/>
    </xf>
    <xf numFmtId="8" fontId="2" fillId="0" borderId="0" xfId="0" applyNumberFormat="1" applyFont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8" fontId="2" fillId="2" borderId="1" xfId="0" applyNumberFormat="1" applyFont="1" applyFill="1" applyBorder="1" applyAlignment="1">
      <alignment horizontal="left" vertical="center" wrapText="1" shrinkToFit="1"/>
    </xf>
    <xf numFmtId="14" fontId="2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left" vertical="center" wrapText="1" shrinkToFit="1"/>
    </xf>
    <xf numFmtId="8" fontId="2" fillId="0" borderId="10" xfId="0" applyNumberFormat="1" applyFont="1" applyBorder="1" applyAlignment="1">
      <alignment horizontal="left" vertical="center" wrapText="1" shrinkToFit="1"/>
    </xf>
    <xf numFmtId="8" fontId="2" fillId="0" borderId="5" xfId="0" applyNumberFormat="1" applyFont="1" applyBorder="1" applyAlignment="1">
      <alignment horizontal="left" vertical="center" wrapText="1" shrinkToFit="1"/>
    </xf>
    <xf numFmtId="8" fontId="2" fillId="0" borderId="6" xfId="0" applyNumberFormat="1" applyFont="1" applyBorder="1" applyAlignment="1">
      <alignment vertical="center" wrapText="1" shrinkToFit="1"/>
    </xf>
    <xf numFmtId="8" fontId="2" fillId="0" borderId="1" xfId="0" applyNumberFormat="1" applyFont="1" applyBorder="1" applyAlignment="1">
      <alignment vertical="center" wrapText="1" shrinkToFit="1"/>
    </xf>
    <xf numFmtId="8" fontId="2" fillId="0" borderId="7" xfId="0" applyNumberFormat="1" applyFont="1" applyBorder="1" applyAlignment="1">
      <alignment vertical="center" wrapText="1" shrinkToFit="1"/>
    </xf>
    <xf numFmtId="8" fontId="1" fillId="0" borderId="3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8" fontId="2" fillId="0" borderId="0" xfId="0" applyNumberFormat="1" applyFont="1" applyAlignment="1">
      <alignment horizontal="left" vertical="center" wrapText="1"/>
    </xf>
    <xf numFmtId="8" fontId="2" fillId="0" borderId="1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8" fontId="2" fillId="0" borderId="7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8" fontId="2" fillId="0" borderId="10" xfId="0" applyNumberFormat="1" applyFont="1" applyBorder="1" applyAlignment="1">
      <alignment horizontal="left" vertical="center" wrapText="1"/>
    </xf>
    <xf numFmtId="8" fontId="2" fillId="0" borderId="13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8" fontId="2" fillId="0" borderId="1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8" fontId="2" fillId="0" borderId="5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8" fontId="3" fillId="0" borderId="16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8" fontId="3" fillId="0" borderId="1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8" fontId="2" fillId="0" borderId="4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/>
    </xf>
    <xf numFmtId="8" fontId="3" fillId="0" borderId="9" xfId="0" applyNumberFormat="1" applyFont="1" applyBorder="1" applyAlignment="1">
      <alignment horizontal="left" vertical="center" wrapText="1"/>
    </xf>
    <xf numFmtId="8" fontId="3" fillId="0" borderId="10" xfId="0" applyNumberFormat="1" applyFont="1" applyBorder="1" applyAlignment="1">
      <alignment horizontal="left" vertical="center" wrapText="1" shrinkToFit="1"/>
    </xf>
    <xf numFmtId="4" fontId="2" fillId="0" borderId="23" xfId="0" applyNumberFormat="1" applyFont="1" applyBorder="1" applyAlignment="1">
      <alignment horizontal="left" vertical="center" wrapText="1" shrinkToFit="1"/>
    </xf>
    <xf numFmtId="8" fontId="3" fillId="0" borderId="12" xfId="0" applyNumberFormat="1" applyFont="1" applyBorder="1" applyAlignment="1">
      <alignment horizontal="left" vertical="center" wrapText="1"/>
    </xf>
    <xf numFmtId="8" fontId="3" fillId="0" borderId="2" xfId="0" applyNumberFormat="1" applyFont="1" applyBorder="1" applyAlignment="1">
      <alignment horizontal="left" vertical="center" wrapText="1" shrinkToFit="1"/>
    </xf>
    <xf numFmtId="4" fontId="3" fillId="0" borderId="16" xfId="0" applyNumberFormat="1" applyFont="1" applyBorder="1" applyAlignment="1">
      <alignment horizontal="left" vertical="center" wrapText="1" shrinkToFit="1"/>
    </xf>
    <xf numFmtId="8" fontId="3" fillId="0" borderId="19" xfId="0" applyNumberFormat="1" applyFont="1" applyBorder="1" applyAlignment="1">
      <alignment horizontal="left" vertical="center" wrapText="1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"/>
  <sheetViews>
    <sheetView tabSelected="1" topLeftCell="A74" workbookViewId="0">
      <selection activeCell="G59" sqref="G58:G59"/>
    </sheetView>
  </sheetViews>
  <sheetFormatPr defaultColWidth="32.1640625" defaultRowHeight="12.75" x14ac:dyDescent="0.2"/>
  <cols>
    <col min="1" max="1" width="26" style="3" customWidth="1"/>
    <col min="2" max="2" width="32.1640625" style="3"/>
    <col min="3" max="3" width="14.1640625" style="3" bestFit="1" customWidth="1"/>
    <col min="4" max="4" width="3" style="3" customWidth="1"/>
    <col min="5" max="5" width="15.83203125" style="3" customWidth="1"/>
    <col min="6" max="6" width="13.1640625" style="3" bestFit="1" customWidth="1"/>
    <col min="7" max="7" width="14.83203125" style="3" customWidth="1"/>
    <col min="8" max="16384" width="32.1640625" style="3"/>
  </cols>
  <sheetData>
    <row r="1" spans="1:12" s="1" customFormat="1" ht="13.5" thickBot="1" x14ac:dyDescent="0.25">
      <c r="A1" s="26">
        <v>45016</v>
      </c>
      <c r="C1" s="26">
        <v>45382</v>
      </c>
      <c r="D1" s="46"/>
    </row>
    <row r="2" spans="1:12" x14ac:dyDescent="0.2">
      <c r="A2" s="13" t="s">
        <v>53</v>
      </c>
      <c r="B2" s="14"/>
      <c r="C2" s="15"/>
      <c r="D2" s="10"/>
      <c r="E2" s="2"/>
      <c r="F2" s="2"/>
      <c r="G2" s="2"/>
      <c r="H2" s="2"/>
      <c r="I2" s="2"/>
      <c r="J2" s="2"/>
      <c r="K2" s="2"/>
      <c r="L2" s="2"/>
    </row>
    <row r="3" spans="1:12" x14ac:dyDescent="0.2">
      <c r="A3" s="16">
        <v>233693.89</v>
      </c>
      <c r="B3" s="12" t="s">
        <v>54</v>
      </c>
      <c r="C3" s="33">
        <v>341113.13</v>
      </c>
      <c r="D3" s="37"/>
      <c r="E3" s="2"/>
      <c r="F3" s="2"/>
      <c r="G3" s="2"/>
      <c r="H3" s="2"/>
      <c r="I3" s="2"/>
      <c r="J3" s="2"/>
      <c r="K3" s="2"/>
    </row>
    <row r="4" spans="1:12" x14ac:dyDescent="0.2">
      <c r="A4" s="16">
        <v>0</v>
      </c>
      <c r="B4" s="12" t="s">
        <v>55</v>
      </c>
      <c r="C4" s="33">
        <v>0</v>
      </c>
      <c r="D4" s="37"/>
      <c r="E4" s="2"/>
      <c r="F4" s="2"/>
      <c r="G4" s="2"/>
      <c r="H4" s="2"/>
      <c r="I4" s="2"/>
      <c r="J4" s="2"/>
      <c r="K4" s="2"/>
    </row>
    <row r="5" spans="1:12" x14ac:dyDescent="0.2">
      <c r="A5" s="16">
        <v>0</v>
      </c>
      <c r="B5" s="12" t="s">
        <v>56</v>
      </c>
      <c r="C5" s="33">
        <v>0</v>
      </c>
      <c r="D5" s="37"/>
      <c r="E5" s="2"/>
      <c r="F5" s="2"/>
      <c r="G5" s="2"/>
      <c r="H5" s="2"/>
      <c r="I5" s="2"/>
      <c r="J5" s="2"/>
      <c r="K5" s="2"/>
    </row>
    <row r="6" spans="1:12" x14ac:dyDescent="0.2">
      <c r="A6" s="16">
        <v>0</v>
      </c>
      <c r="B6" s="12" t="s">
        <v>57</v>
      </c>
      <c r="C6" s="33">
        <v>0</v>
      </c>
      <c r="D6" s="37"/>
      <c r="E6" s="2"/>
      <c r="F6" s="2"/>
      <c r="G6" s="2"/>
      <c r="H6" s="2"/>
      <c r="I6" s="2"/>
      <c r="J6" s="2"/>
      <c r="K6" s="2"/>
    </row>
    <row r="7" spans="1:12" x14ac:dyDescent="0.2">
      <c r="A7" s="16">
        <v>5567.29</v>
      </c>
      <c r="B7" s="12" t="s">
        <v>58</v>
      </c>
      <c r="C7" s="33">
        <v>0</v>
      </c>
      <c r="D7" s="37"/>
      <c r="E7" s="2"/>
      <c r="F7" s="2"/>
      <c r="G7" s="2"/>
      <c r="H7" s="2"/>
      <c r="I7" s="2"/>
      <c r="J7" s="2"/>
      <c r="K7" s="2"/>
    </row>
    <row r="8" spans="1:12" x14ac:dyDescent="0.2">
      <c r="A8" s="16">
        <v>8461.06</v>
      </c>
      <c r="B8" s="12" t="s">
        <v>59</v>
      </c>
      <c r="C8" s="33">
        <v>-1069.03</v>
      </c>
      <c r="D8" s="37"/>
      <c r="E8" s="2"/>
      <c r="F8" s="2"/>
      <c r="G8" s="2"/>
      <c r="H8" s="2"/>
      <c r="I8" s="2"/>
      <c r="J8" s="2"/>
      <c r="K8" s="2"/>
    </row>
    <row r="9" spans="1:12" x14ac:dyDescent="0.2">
      <c r="A9" s="16">
        <v>0</v>
      </c>
      <c r="B9" s="12" t="s">
        <v>60</v>
      </c>
      <c r="C9" s="33">
        <v>0</v>
      </c>
      <c r="D9" s="37"/>
      <c r="E9" s="2"/>
      <c r="F9" s="2"/>
      <c r="G9" s="2"/>
      <c r="H9" s="2"/>
      <c r="I9" s="2"/>
      <c r="J9" s="2"/>
      <c r="K9" s="2"/>
    </row>
    <row r="10" spans="1:12" ht="13.5" thickBot="1" x14ac:dyDescent="0.25">
      <c r="A10" s="20">
        <v>230730.31</v>
      </c>
      <c r="B10" s="21" t="s">
        <v>61</v>
      </c>
      <c r="C10" s="34">
        <v>214410.14</v>
      </c>
      <c r="D10" s="37"/>
      <c r="E10" s="2"/>
      <c r="F10" s="2"/>
      <c r="G10" s="2"/>
      <c r="H10" s="2"/>
      <c r="I10" s="2"/>
      <c r="J10" s="2"/>
      <c r="K10" s="2"/>
    </row>
    <row r="11" spans="1:12" ht="13.5" thickBot="1" x14ac:dyDescent="0.25">
      <c r="A11" s="22">
        <v>478452.55</v>
      </c>
      <c r="B11" s="24" t="s">
        <v>62</v>
      </c>
      <c r="C11" s="32">
        <f>C3+C10+C8</f>
        <v>554454.24</v>
      </c>
      <c r="D11" s="8"/>
      <c r="F11" s="2"/>
      <c r="G11" s="2"/>
      <c r="H11" s="2"/>
      <c r="I11" s="2"/>
      <c r="J11" s="2"/>
      <c r="K11" s="2"/>
    </row>
    <row r="12" spans="1:12" ht="13.5" thickBot="1" x14ac:dyDescent="0.25">
      <c r="A12" s="23">
        <v>478452.55</v>
      </c>
      <c r="B12" s="25" t="s">
        <v>63</v>
      </c>
      <c r="C12" s="96">
        <f>C11</f>
        <v>554454.24</v>
      </c>
      <c r="D12" s="8"/>
      <c r="F12" s="2"/>
      <c r="G12" s="2"/>
      <c r="H12" s="2"/>
      <c r="I12" s="2"/>
      <c r="J12" s="2"/>
      <c r="K12" s="2"/>
    </row>
    <row r="13" spans="1:12" ht="6" customHeight="1" thickBot="1" x14ac:dyDescent="0.25">
      <c r="A13" s="8"/>
      <c r="B13" s="7"/>
      <c r="C13" s="4"/>
      <c r="D13" s="4"/>
      <c r="F13" s="2"/>
      <c r="G13" s="2"/>
      <c r="H13" s="2"/>
      <c r="I13" s="2"/>
      <c r="J13" s="2"/>
      <c r="K13" s="2"/>
    </row>
    <row r="14" spans="1:12" ht="25.5" customHeight="1" x14ac:dyDescent="0.2">
      <c r="A14" s="27" t="s">
        <v>70</v>
      </c>
      <c r="B14" s="27"/>
      <c r="C14" s="27"/>
      <c r="D14" s="47"/>
      <c r="E14" s="2"/>
      <c r="F14" s="2"/>
      <c r="G14" s="2"/>
      <c r="H14" s="2"/>
      <c r="I14" s="2"/>
      <c r="J14" s="2"/>
      <c r="K14" s="2"/>
    </row>
    <row r="15" spans="1:12" x14ac:dyDescent="0.2">
      <c r="A15" s="16">
        <v>0</v>
      </c>
      <c r="B15" s="12" t="s">
        <v>64</v>
      </c>
      <c r="C15" s="33">
        <v>0</v>
      </c>
      <c r="D15" s="37"/>
      <c r="E15" s="2"/>
      <c r="F15" s="2"/>
      <c r="G15" s="2"/>
      <c r="H15" s="2"/>
      <c r="I15" s="2"/>
      <c r="J15" s="2"/>
      <c r="K15" s="2"/>
    </row>
    <row r="16" spans="1:12" x14ac:dyDescent="0.2">
      <c r="A16" s="16">
        <v>0</v>
      </c>
      <c r="B16" s="12" t="s">
        <v>65</v>
      </c>
      <c r="C16" s="33">
        <v>2759.38</v>
      </c>
      <c r="D16" s="37"/>
      <c r="E16" s="2"/>
      <c r="F16" s="2"/>
      <c r="G16" s="2"/>
      <c r="H16" s="2"/>
      <c r="I16" s="2"/>
      <c r="J16" s="2"/>
      <c r="K16" s="2"/>
    </row>
    <row r="17" spans="1:11" x14ac:dyDescent="0.2">
      <c r="A17" s="16">
        <v>31360.74</v>
      </c>
      <c r="B17" s="12" t="s">
        <v>66</v>
      </c>
      <c r="C17" s="33">
        <v>8433.57</v>
      </c>
      <c r="D17" s="37"/>
      <c r="E17" s="2"/>
      <c r="F17" s="2"/>
      <c r="G17" s="2"/>
      <c r="H17" s="2"/>
      <c r="I17" s="2"/>
      <c r="J17" s="2"/>
      <c r="K17" s="2"/>
    </row>
    <row r="18" spans="1:11" ht="13.5" thickBot="1" x14ac:dyDescent="0.25">
      <c r="A18" s="18">
        <v>0</v>
      </c>
      <c r="B18" s="19" t="s">
        <v>67</v>
      </c>
      <c r="C18" s="35">
        <v>0</v>
      </c>
      <c r="D18" s="37"/>
      <c r="E18" s="2"/>
      <c r="F18" s="2"/>
      <c r="G18" s="2"/>
      <c r="H18" s="2"/>
      <c r="I18" s="2"/>
      <c r="J18" s="2"/>
      <c r="K18" s="2"/>
    </row>
    <row r="19" spans="1:11" ht="13.5" thickBot="1" x14ac:dyDescent="0.25">
      <c r="A19" s="28">
        <v>31360.74</v>
      </c>
      <c r="B19" s="29" t="s">
        <v>68</v>
      </c>
      <c r="C19" s="36">
        <f>C17+C16</f>
        <v>11192.95</v>
      </c>
      <c r="D19" s="37"/>
      <c r="F19" s="2"/>
      <c r="G19" s="2"/>
      <c r="H19" s="2"/>
      <c r="I19" s="2"/>
      <c r="J19" s="2"/>
      <c r="K19" s="2"/>
    </row>
    <row r="20" spans="1:11" ht="26.25" thickBot="1" x14ac:dyDescent="0.25">
      <c r="A20" s="28">
        <v>447091.81</v>
      </c>
      <c r="B20" s="29" t="s">
        <v>50</v>
      </c>
      <c r="C20" s="36">
        <f>C12-C19</f>
        <v>543261.29</v>
      </c>
      <c r="D20" s="37"/>
      <c r="F20" s="2"/>
      <c r="G20" s="2"/>
      <c r="H20" s="2"/>
      <c r="I20" s="2"/>
      <c r="J20" s="2"/>
      <c r="K20" s="2"/>
    </row>
    <row r="21" spans="1:11" x14ac:dyDescent="0.2">
      <c r="A21" s="38">
        <v>0</v>
      </c>
      <c r="B21" s="39" t="s">
        <v>51</v>
      </c>
      <c r="C21" s="40">
        <v>0</v>
      </c>
      <c r="D21" s="37"/>
      <c r="E21" s="2"/>
      <c r="F21" s="2"/>
      <c r="G21" s="2"/>
      <c r="H21" s="2"/>
      <c r="I21" s="2"/>
      <c r="J21" s="2"/>
      <c r="K21" s="2"/>
    </row>
    <row r="22" spans="1:11" ht="13.5" thickBot="1" x14ac:dyDescent="0.25">
      <c r="A22" s="20">
        <v>0</v>
      </c>
      <c r="B22" s="21" t="s">
        <v>52</v>
      </c>
      <c r="C22" s="34">
        <v>0</v>
      </c>
      <c r="D22" s="37"/>
      <c r="E22" s="2"/>
      <c r="F22" s="2"/>
      <c r="G22" s="2"/>
      <c r="H22" s="2"/>
      <c r="I22" s="2"/>
      <c r="J22" s="2"/>
      <c r="K22" s="2"/>
    </row>
    <row r="23" spans="1:11" ht="13.5" thickBot="1" x14ac:dyDescent="0.25">
      <c r="A23" s="22">
        <v>447091.81</v>
      </c>
      <c r="B23" s="24" t="s">
        <v>7</v>
      </c>
      <c r="C23" s="95">
        <f>C20-C21-C22</f>
        <v>543261.29</v>
      </c>
      <c r="D23" s="4"/>
      <c r="F23" s="2"/>
      <c r="G23" s="2"/>
      <c r="H23" s="2"/>
      <c r="I23" s="2"/>
      <c r="J23" s="2"/>
      <c r="K23" s="2"/>
    </row>
    <row r="24" spans="1:11" ht="8.25" customHeight="1" thickBot="1" x14ac:dyDescent="0.25">
      <c r="A24" s="8"/>
      <c r="B24" s="7"/>
      <c r="C24" s="4"/>
      <c r="D24" s="4"/>
      <c r="F24" s="2"/>
      <c r="G24" s="2"/>
      <c r="H24" s="2"/>
      <c r="I24" s="2"/>
      <c r="J24" s="2"/>
      <c r="K24" s="2"/>
    </row>
    <row r="25" spans="1:11" ht="25.5" x14ac:dyDescent="0.2">
      <c r="A25" s="97" t="s">
        <v>8</v>
      </c>
      <c r="B25" s="98"/>
      <c r="C25" s="99"/>
      <c r="D25" s="46"/>
      <c r="E25" s="71" t="s">
        <v>6</v>
      </c>
      <c r="F25" s="80">
        <v>45383</v>
      </c>
      <c r="G25" s="81" t="s">
        <v>71</v>
      </c>
      <c r="H25" s="2"/>
      <c r="I25" s="2"/>
      <c r="J25" s="2"/>
    </row>
    <row r="26" spans="1:11" ht="38.25" x14ac:dyDescent="0.2">
      <c r="A26" s="16">
        <v>242964.7</v>
      </c>
      <c r="B26" s="12" t="s">
        <v>9</v>
      </c>
      <c r="C26" s="17">
        <v>338142.89</v>
      </c>
      <c r="D26" s="4"/>
      <c r="E26" s="62"/>
      <c r="F26" s="11">
        <v>188071.67</v>
      </c>
      <c r="G26" s="82" t="s">
        <v>72</v>
      </c>
      <c r="H26" s="2"/>
      <c r="I26" s="2"/>
      <c r="J26" s="2"/>
    </row>
    <row r="27" spans="1:11" x14ac:dyDescent="0.2">
      <c r="A27" s="16">
        <v>6000</v>
      </c>
      <c r="B27" s="12" t="s">
        <v>10</v>
      </c>
      <c r="C27" s="30">
        <v>3000</v>
      </c>
      <c r="D27" s="8"/>
      <c r="E27" s="62"/>
      <c r="F27" s="45">
        <v>3000</v>
      </c>
      <c r="G27" s="82"/>
      <c r="H27" s="2"/>
      <c r="I27" s="2"/>
      <c r="J27" s="2"/>
    </row>
    <row r="28" spans="1:11" x14ac:dyDescent="0.2">
      <c r="A28" s="16">
        <v>35000</v>
      </c>
      <c r="B28" s="12" t="s">
        <v>11</v>
      </c>
      <c r="C28" s="30">
        <v>35000</v>
      </c>
      <c r="D28" s="8"/>
      <c r="E28" s="62"/>
      <c r="F28" s="45">
        <v>35000</v>
      </c>
      <c r="G28" s="82"/>
      <c r="H28" s="2"/>
      <c r="I28" s="2"/>
      <c r="J28" s="2"/>
    </row>
    <row r="29" spans="1:11" x14ac:dyDescent="0.2">
      <c r="A29" s="16">
        <v>5000</v>
      </c>
      <c r="B29" s="12" t="s">
        <v>12</v>
      </c>
      <c r="C29" s="30">
        <v>4000</v>
      </c>
      <c r="D29" s="8"/>
      <c r="E29" s="62"/>
      <c r="F29" s="45">
        <v>14159.07</v>
      </c>
      <c r="G29" s="82"/>
      <c r="H29" s="2"/>
      <c r="I29" s="2"/>
      <c r="J29" s="2"/>
    </row>
    <row r="30" spans="1:11" x14ac:dyDescent="0.2">
      <c r="A30" s="16">
        <v>20000</v>
      </c>
      <c r="B30" s="12" t="s">
        <v>13</v>
      </c>
      <c r="C30" s="30">
        <v>16890</v>
      </c>
      <c r="D30" s="8"/>
      <c r="E30" s="62"/>
      <c r="F30" s="45">
        <v>21890</v>
      </c>
      <c r="G30" s="82"/>
      <c r="H30" s="2"/>
      <c r="I30" s="2"/>
      <c r="J30" s="2"/>
    </row>
    <row r="31" spans="1:11" x14ac:dyDescent="0.2">
      <c r="A31" s="16">
        <v>8613</v>
      </c>
      <c r="B31" s="12" t="s">
        <v>14</v>
      </c>
      <c r="C31" s="30">
        <v>4280</v>
      </c>
      <c r="D31" s="8"/>
      <c r="E31" s="62"/>
      <c r="F31" s="45">
        <v>4280</v>
      </c>
      <c r="G31" s="82"/>
      <c r="H31" s="2"/>
      <c r="I31" s="2"/>
      <c r="J31" s="2"/>
    </row>
    <row r="32" spans="1:11" x14ac:dyDescent="0.2">
      <c r="A32" s="16">
        <v>2000</v>
      </c>
      <c r="B32" s="12" t="s">
        <v>15</v>
      </c>
      <c r="C32" s="30">
        <v>2000</v>
      </c>
      <c r="D32" s="8"/>
      <c r="E32" s="62"/>
      <c r="F32" s="45">
        <v>12000</v>
      </c>
      <c r="G32" s="82"/>
      <c r="H32" s="2"/>
      <c r="I32" s="2"/>
      <c r="J32" s="2"/>
    </row>
    <row r="33" spans="1:10" x14ac:dyDescent="0.2">
      <c r="A33" s="16">
        <v>20000</v>
      </c>
      <c r="B33" s="12" t="s">
        <v>16</v>
      </c>
      <c r="C33" s="30">
        <v>20000</v>
      </c>
      <c r="D33" s="8"/>
      <c r="E33" s="62"/>
      <c r="F33" s="45">
        <v>20000</v>
      </c>
      <c r="G33" s="82"/>
      <c r="H33" s="2"/>
      <c r="I33" s="2"/>
      <c r="J33" s="2"/>
    </row>
    <row r="34" spans="1:10" x14ac:dyDescent="0.2">
      <c r="A34" s="16">
        <v>10000</v>
      </c>
      <c r="B34" s="12" t="s">
        <v>17</v>
      </c>
      <c r="C34" s="30">
        <v>10000</v>
      </c>
      <c r="D34" s="8"/>
      <c r="E34" s="62"/>
      <c r="F34" s="45">
        <v>10000</v>
      </c>
      <c r="G34" s="82"/>
      <c r="H34" s="2"/>
      <c r="I34" s="2"/>
      <c r="J34" s="2"/>
    </row>
    <row r="35" spans="1:10" ht="25.5" x14ac:dyDescent="0.2">
      <c r="A35" s="16">
        <v>17000</v>
      </c>
      <c r="B35" s="12" t="s">
        <v>18</v>
      </c>
      <c r="C35" s="30">
        <v>17000</v>
      </c>
      <c r="D35" s="8"/>
      <c r="E35" s="62" t="s">
        <v>2</v>
      </c>
      <c r="F35" s="45">
        <v>14000</v>
      </c>
      <c r="G35" s="82"/>
      <c r="H35" s="2"/>
      <c r="I35" s="2"/>
      <c r="J35" s="2"/>
    </row>
    <row r="36" spans="1:10" x14ac:dyDescent="0.2">
      <c r="A36" s="16">
        <v>5000</v>
      </c>
      <c r="B36" s="12" t="s">
        <v>19</v>
      </c>
      <c r="C36" s="30">
        <v>4000</v>
      </c>
      <c r="D36" s="8"/>
      <c r="E36" s="62" t="s">
        <v>1</v>
      </c>
      <c r="F36" s="45">
        <v>4000</v>
      </c>
      <c r="G36" s="82"/>
      <c r="H36" s="2"/>
      <c r="I36" s="2"/>
      <c r="J36" s="2"/>
    </row>
    <row r="37" spans="1:10" ht="25.5" x14ac:dyDescent="0.2">
      <c r="A37" s="16">
        <v>25000</v>
      </c>
      <c r="B37" s="12" t="s">
        <v>20</v>
      </c>
      <c r="C37" s="30">
        <v>0</v>
      </c>
      <c r="D37" s="8"/>
      <c r="E37" s="62"/>
      <c r="F37" s="45">
        <v>0</v>
      </c>
      <c r="G37" s="82"/>
      <c r="H37" s="2"/>
      <c r="I37" s="2"/>
      <c r="J37" s="2"/>
    </row>
    <row r="38" spans="1:10" x14ac:dyDescent="0.2">
      <c r="A38" s="16">
        <v>10514.11</v>
      </c>
      <c r="B38" s="12" t="s">
        <v>21</v>
      </c>
      <c r="C38" s="30">
        <v>10514.11</v>
      </c>
      <c r="D38" s="8"/>
      <c r="E38" s="62"/>
      <c r="F38" s="45">
        <v>10514.11</v>
      </c>
      <c r="G38" s="82"/>
      <c r="H38" s="2"/>
      <c r="I38" s="2"/>
      <c r="J38" s="2"/>
    </row>
    <row r="39" spans="1:10" x14ac:dyDescent="0.2">
      <c r="A39" s="16">
        <v>10000</v>
      </c>
      <c r="B39" s="12" t="s">
        <v>22</v>
      </c>
      <c r="C39" s="30">
        <v>476.29</v>
      </c>
      <c r="D39" s="8"/>
      <c r="E39" s="62"/>
      <c r="F39" s="45">
        <v>0</v>
      </c>
      <c r="G39" s="82"/>
      <c r="H39" s="2"/>
      <c r="I39" s="2"/>
      <c r="J39" s="2"/>
    </row>
    <row r="40" spans="1:10" x14ac:dyDescent="0.2">
      <c r="A40" s="16">
        <v>4500</v>
      </c>
      <c r="B40" s="12" t="s">
        <v>23</v>
      </c>
      <c r="C40" s="30">
        <v>3125</v>
      </c>
      <c r="D40" s="8"/>
      <c r="E40" s="62"/>
      <c r="F40" s="45">
        <v>3125</v>
      </c>
      <c r="G40" s="82"/>
      <c r="H40" s="2"/>
      <c r="I40" s="2"/>
      <c r="J40" s="2"/>
    </row>
    <row r="41" spans="1:10" x14ac:dyDescent="0.2">
      <c r="A41" s="16">
        <v>10000</v>
      </c>
      <c r="B41" s="12" t="s">
        <v>24</v>
      </c>
      <c r="C41" s="30">
        <v>10000</v>
      </c>
      <c r="D41" s="8"/>
      <c r="E41" s="62"/>
      <c r="F41" s="45">
        <v>10000</v>
      </c>
      <c r="G41" s="82"/>
      <c r="H41" s="2"/>
      <c r="I41" s="2"/>
      <c r="J41" s="2"/>
    </row>
    <row r="42" spans="1:10" ht="25.5" x14ac:dyDescent="0.2">
      <c r="A42" s="16">
        <v>6000</v>
      </c>
      <c r="B42" s="12" t="s">
        <v>76</v>
      </c>
      <c r="C42" s="30">
        <v>0</v>
      </c>
      <c r="D42" s="8"/>
      <c r="E42" s="62"/>
      <c r="F42" s="45">
        <v>0</v>
      </c>
      <c r="G42" s="82"/>
      <c r="H42" s="2"/>
      <c r="I42" s="2"/>
      <c r="J42" s="2"/>
    </row>
    <row r="43" spans="1:10" x14ac:dyDescent="0.2">
      <c r="A43" s="16">
        <v>5000</v>
      </c>
      <c r="B43" s="12" t="s">
        <v>77</v>
      </c>
      <c r="C43" s="30">
        <v>5000</v>
      </c>
      <c r="D43" s="8"/>
      <c r="E43" s="62"/>
      <c r="F43" s="45">
        <v>5000</v>
      </c>
      <c r="G43" s="82"/>
      <c r="H43" s="2"/>
      <c r="I43" s="2"/>
      <c r="J43" s="2"/>
    </row>
    <row r="44" spans="1:10" x14ac:dyDescent="0.2">
      <c r="A44" s="16">
        <v>2000</v>
      </c>
      <c r="B44" s="12" t="s">
        <v>78</v>
      </c>
      <c r="C44" s="30">
        <v>2000</v>
      </c>
      <c r="D44" s="8"/>
      <c r="E44" s="62"/>
      <c r="F44" s="45">
        <v>2000</v>
      </c>
      <c r="G44" s="82"/>
      <c r="H44" s="2"/>
      <c r="I44" s="2"/>
      <c r="J44" s="2"/>
    </row>
    <row r="45" spans="1:10" x14ac:dyDescent="0.2">
      <c r="A45" s="16">
        <v>2500</v>
      </c>
      <c r="B45" s="12" t="s">
        <v>79</v>
      </c>
      <c r="C45" s="30">
        <v>2500</v>
      </c>
      <c r="D45" s="8"/>
      <c r="E45" s="62"/>
      <c r="F45" s="45">
        <v>2500</v>
      </c>
      <c r="G45" s="82"/>
      <c r="H45" s="2"/>
      <c r="I45" s="2"/>
      <c r="J45" s="2"/>
    </row>
    <row r="46" spans="1:10" ht="25.5" x14ac:dyDescent="0.2">
      <c r="A46" s="16">
        <v>0</v>
      </c>
      <c r="B46" s="12" t="s">
        <v>80</v>
      </c>
      <c r="C46" s="30">
        <v>15333</v>
      </c>
      <c r="D46" s="8"/>
      <c r="E46" s="62"/>
      <c r="F46" s="45">
        <v>15333</v>
      </c>
      <c r="G46" s="82"/>
      <c r="H46" s="2"/>
      <c r="I46" s="2"/>
      <c r="J46" s="2"/>
    </row>
    <row r="47" spans="1:10" x14ac:dyDescent="0.2">
      <c r="A47" s="16">
        <v>0</v>
      </c>
      <c r="B47" s="12" t="s">
        <v>81</v>
      </c>
      <c r="C47" s="30">
        <v>40000</v>
      </c>
      <c r="D47" s="8"/>
      <c r="E47" s="62"/>
      <c r="F47" s="45">
        <v>40000</v>
      </c>
      <c r="G47" s="82"/>
      <c r="H47" s="2"/>
      <c r="I47" s="2"/>
      <c r="J47" s="2"/>
    </row>
    <row r="48" spans="1:10" ht="25.5" x14ac:dyDescent="0.2">
      <c r="A48" s="51"/>
      <c r="B48" s="52"/>
      <c r="C48" s="53"/>
      <c r="D48" s="8"/>
      <c r="E48" s="62" t="s">
        <v>69</v>
      </c>
      <c r="F48" s="45">
        <v>94035.83</v>
      </c>
      <c r="G48" s="82"/>
      <c r="H48" s="2"/>
      <c r="I48" s="2"/>
      <c r="J48" s="2"/>
    </row>
    <row r="49" spans="1:13" ht="25.5" x14ac:dyDescent="0.2">
      <c r="A49" s="51"/>
      <c r="B49" s="52"/>
      <c r="C49" s="53"/>
      <c r="D49" s="8"/>
      <c r="E49" s="83" t="s">
        <v>3</v>
      </c>
      <c r="F49" s="45">
        <v>10000</v>
      </c>
      <c r="G49" s="82"/>
      <c r="H49" s="2"/>
      <c r="I49" s="2"/>
      <c r="J49" s="2"/>
    </row>
    <row r="50" spans="1:13" x14ac:dyDescent="0.2">
      <c r="A50" s="51"/>
      <c r="B50" s="52"/>
      <c r="C50" s="53"/>
      <c r="D50" s="8"/>
      <c r="E50" s="62" t="s">
        <v>0</v>
      </c>
      <c r="F50" s="45">
        <v>1500</v>
      </c>
      <c r="G50" s="82"/>
      <c r="H50" s="2"/>
      <c r="I50" s="2"/>
      <c r="J50" s="2"/>
    </row>
    <row r="51" spans="1:13" ht="25.5" x14ac:dyDescent="0.2">
      <c r="A51" s="16">
        <v>0</v>
      </c>
      <c r="B51" s="12" t="s">
        <v>83</v>
      </c>
      <c r="C51" s="30">
        <v>0</v>
      </c>
      <c r="D51" s="8"/>
      <c r="E51" s="62"/>
      <c r="F51" s="44"/>
      <c r="G51" s="82"/>
      <c r="H51" s="2"/>
      <c r="I51" s="2"/>
      <c r="J51" s="2"/>
    </row>
    <row r="52" spans="1:13" ht="13.5" thickBot="1" x14ac:dyDescent="0.25">
      <c r="A52" s="16">
        <v>0</v>
      </c>
      <c r="B52" s="12" t="s">
        <v>82</v>
      </c>
      <c r="C52" s="31">
        <v>0</v>
      </c>
      <c r="D52" s="8"/>
      <c r="E52" s="62"/>
      <c r="F52" s="44"/>
      <c r="G52" s="82" t="s">
        <v>5</v>
      </c>
      <c r="H52" s="2"/>
      <c r="I52" s="2"/>
      <c r="J52" s="2"/>
    </row>
    <row r="53" spans="1:13" ht="13.5" thickBot="1" x14ac:dyDescent="0.25">
      <c r="A53" s="18">
        <v>447091.81</v>
      </c>
      <c r="B53" s="92"/>
      <c r="C53" s="94">
        <f>SUM(C26:C52)</f>
        <v>543261.29</v>
      </c>
      <c r="D53" s="8"/>
      <c r="E53" s="68"/>
      <c r="F53" s="93">
        <f>SUM(F26:F50)</f>
        <v>520408.68</v>
      </c>
      <c r="G53" s="84">
        <f>C53-F53</f>
        <v>22852.610000000044</v>
      </c>
      <c r="H53" s="2"/>
      <c r="I53" s="2"/>
      <c r="J53" s="2"/>
    </row>
    <row r="54" spans="1:13" ht="63.75" x14ac:dyDescent="0.2">
      <c r="A54" s="38">
        <v>204127.11</v>
      </c>
      <c r="B54" s="39" t="s">
        <v>84</v>
      </c>
      <c r="C54" s="50">
        <f>SUM(C27:C47)</f>
        <v>205118.4</v>
      </c>
      <c r="D54" s="41"/>
      <c r="E54" s="85" t="s">
        <v>88</v>
      </c>
      <c r="F54" s="86">
        <f>SUM(F27:F50)</f>
        <v>332337.01</v>
      </c>
      <c r="G54" s="72"/>
      <c r="H54" s="2"/>
      <c r="I54" s="2"/>
      <c r="J54" s="2"/>
      <c r="K54" s="2"/>
    </row>
    <row r="55" spans="1:13" ht="38.25" x14ac:dyDescent="0.2">
      <c r="A55" s="16">
        <v>0</v>
      </c>
      <c r="B55" s="12" t="s">
        <v>85</v>
      </c>
      <c r="C55" s="30">
        <v>0</v>
      </c>
      <c r="D55" s="41"/>
      <c r="E55" s="83" t="s">
        <v>85</v>
      </c>
      <c r="F55" s="42"/>
      <c r="G55" s="87"/>
      <c r="H55" s="2"/>
      <c r="I55" s="2"/>
      <c r="J55" s="2"/>
      <c r="K55" s="2"/>
    </row>
    <row r="56" spans="1:13" ht="38.25" x14ac:dyDescent="0.2">
      <c r="A56" s="16">
        <v>242964.7</v>
      </c>
      <c r="B56" s="12" t="s">
        <v>86</v>
      </c>
      <c r="C56" s="30">
        <f>C53-C54</f>
        <v>338142.89</v>
      </c>
      <c r="D56" s="41"/>
      <c r="E56" s="83" t="s">
        <v>89</v>
      </c>
      <c r="F56" s="57">
        <f>C53-F54</f>
        <v>210924.28000000003</v>
      </c>
      <c r="G56" s="63"/>
      <c r="H56" s="2"/>
      <c r="I56" s="2"/>
      <c r="J56" s="2"/>
      <c r="K56" s="2"/>
    </row>
    <row r="57" spans="1:13" ht="13.5" thickBot="1" x14ac:dyDescent="0.25">
      <c r="A57" s="18">
        <v>447091.81</v>
      </c>
      <c r="B57" s="48"/>
      <c r="C57" s="91">
        <f>SUM(C54:C56)</f>
        <v>543261.29</v>
      </c>
      <c r="D57" s="41"/>
      <c r="E57" s="88"/>
      <c r="F57" s="90">
        <f>SUM(F54:F56)</f>
        <v>543261.29</v>
      </c>
      <c r="G57" s="89"/>
      <c r="H57" s="2"/>
      <c r="I57" s="2"/>
      <c r="J57" s="2"/>
      <c r="K57" s="2"/>
    </row>
    <row r="58" spans="1:13" x14ac:dyDescent="0.2">
      <c r="A58" s="54" t="s">
        <v>25</v>
      </c>
      <c r="B58" s="55"/>
      <c r="C58" s="50"/>
      <c r="D58" s="41"/>
      <c r="E58" s="2"/>
      <c r="F58" s="2"/>
      <c r="G58" s="2"/>
      <c r="H58" s="2"/>
      <c r="I58" s="2"/>
      <c r="J58" s="2"/>
      <c r="K58" s="2"/>
    </row>
    <row r="59" spans="1:13" ht="13.5" thickBot="1" x14ac:dyDescent="0.25">
      <c r="A59" s="18">
        <v>-167108.67000000001</v>
      </c>
      <c r="B59" s="19" t="s">
        <v>87</v>
      </c>
      <c r="C59" s="49">
        <v>-157718.01</v>
      </c>
      <c r="D59" s="41"/>
      <c r="E59" s="4"/>
      <c r="F59" s="2"/>
      <c r="G59" s="2"/>
      <c r="H59" s="2"/>
      <c r="I59" s="2"/>
      <c r="J59" s="2"/>
      <c r="K59" s="2"/>
    </row>
    <row r="60" spans="1:13" ht="13.5" thickBo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26.25" thickBot="1" x14ac:dyDescent="0.25">
      <c r="A61" s="76" t="s">
        <v>26</v>
      </c>
      <c r="B61" s="77"/>
      <c r="C61" s="79">
        <f>G53</f>
        <v>22852.610000000044</v>
      </c>
      <c r="D61" s="5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">
      <c r="A62" s="2"/>
      <c r="B62" s="2"/>
      <c r="C62" s="5"/>
      <c r="D62" s="5"/>
      <c r="E62" s="2"/>
      <c r="F62" s="2"/>
      <c r="G62" s="2"/>
      <c r="H62" s="2"/>
      <c r="I62" s="2"/>
      <c r="J62" s="2"/>
      <c r="K62" s="2"/>
      <c r="L62" s="2"/>
      <c r="M62" s="2"/>
    </row>
    <row r="63" spans="1:13" ht="13.5" thickBot="1" x14ac:dyDescent="0.25">
      <c r="A63" s="78" t="s">
        <v>31</v>
      </c>
      <c r="B63" s="78"/>
      <c r="C63" s="78"/>
      <c r="D63" s="5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">
      <c r="A64" s="71" t="s">
        <v>27</v>
      </c>
      <c r="B64" s="55"/>
      <c r="C64" s="72">
        <v>555.87</v>
      </c>
      <c r="D64" s="5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">
      <c r="A65" s="62" t="s">
        <v>28</v>
      </c>
      <c r="B65" s="42"/>
      <c r="C65" s="63">
        <v>700</v>
      </c>
      <c r="D65" s="5"/>
      <c r="E65" s="2"/>
      <c r="F65" s="2"/>
      <c r="G65" s="2"/>
      <c r="H65" s="2"/>
      <c r="I65" s="2"/>
      <c r="J65" s="2"/>
      <c r="K65" s="2"/>
      <c r="L65" s="2"/>
      <c r="M65" s="2"/>
    </row>
    <row r="66" spans="1:13" ht="77.25" thickBot="1" x14ac:dyDescent="0.25">
      <c r="A66" s="68" t="s">
        <v>47</v>
      </c>
      <c r="B66" s="58"/>
      <c r="C66" s="67">
        <v>10000</v>
      </c>
      <c r="D66" s="5"/>
      <c r="E66" s="2" t="s">
        <v>46</v>
      </c>
      <c r="F66" s="2"/>
      <c r="G66" s="2"/>
      <c r="H66" s="2"/>
      <c r="I66" s="2"/>
      <c r="J66" s="2"/>
      <c r="K66" s="2"/>
      <c r="L66" s="2"/>
      <c r="M66" s="2"/>
    </row>
    <row r="67" spans="1:13" ht="13.5" thickBot="1" x14ac:dyDescent="0.25">
      <c r="A67" s="69"/>
      <c r="B67" s="43"/>
      <c r="C67" s="70">
        <f>SUM(C64:C66)</f>
        <v>11255.869999999999</v>
      </c>
      <c r="D67" s="5"/>
      <c r="E67" s="2"/>
      <c r="F67" s="2"/>
      <c r="G67" s="2"/>
      <c r="H67" s="2"/>
      <c r="I67" s="2"/>
      <c r="J67" s="2"/>
      <c r="K67" s="2"/>
      <c r="L67" s="2"/>
      <c r="M67" s="2"/>
    </row>
    <row r="68" spans="1:13" ht="13.5" thickBot="1" x14ac:dyDescent="0.25">
      <c r="A68" s="2"/>
      <c r="B68" s="2"/>
      <c r="C68" s="56"/>
      <c r="D68" s="5"/>
      <c r="E68" s="2"/>
      <c r="F68" s="2"/>
      <c r="G68" s="2"/>
      <c r="H68" s="2"/>
      <c r="I68" s="2"/>
      <c r="J68" s="2"/>
      <c r="K68" s="2"/>
      <c r="L68" s="2"/>
      <c r="M68" s="2"/>
    </row>
    <row r="69" spans="1:13" ht="26.25" thickBot="1" x14ac:dyDescent="0.25">
      <c r="A69" s="69" t="s">
        <v>29</v>
      </c>
      <c r="B69" s="43"/>
      <c r="C69" s="70">
        <f>C61-C67</f>
        <v>11596.740000000045</v>
      </c>
      <c r="D69" s="5"/>
      <c r="E69" s="2"/>
      <c r="F69" s="2"/>
      <c r="G69" s="2"/>
      <c r="H69" s="2"/>
      <c r="I69" s="2"/>
      <c r="J69" s="2"/>
      <c r="K69" s="2"/>
      <c r="L69" s="2"/>
      <c r="M69" s="2"/>
    </row>
    <row r="70" spans="1:13" ht="13.5" thickBot="1" x14ac:dyDescent="0.25">
      <c r="A70" s="2"/>
      <c r="B70" s="2"/>
      <c r="C70" s="56"/>
      <c r="D70" s="5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">
      <c r="A71" s="59" t="s">
        <v>41</v>
      </c>
      <c r="B71" s="60"/>
      <c r="C71" s="61"/>
      <c r="D71" s="5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">
      <c r="A72" s="62" t="s">
        <v>30</v>
      </c>
      <c r="B72" s="42"/>
      <c r="C72" s="63">
        <f>F56</f>
        <v>210924.28000000003</v>
      </c>
      <c r="D72" s="5"/>
      <c r="E72" s="2"/>
      <c r="F72" s="2"/>
      <c r="G72" s="2"/>
      <c r="H72" s="2"/>
      <c r="I72" s="2"/>
      <c r="J72" s="2"/>
      <c r="K72" s="2"/>
    </row>
    <row r="73" spans="1:13" ht="13.5" thickBot="1" x14ac:dyDescent="0.25">
      <c r="A73" s="68" t="s">
        <v>4</v>
      </c>
      <c r="B73" s="58"/>
      <c r="C73" s="67">
        <f>SUM(F27:F50)</f>
        <v>332337.01</v>
      </c>
      <c r="D73" s="5"/>
      <c r="E73" s="2"/>
      <c r="F73" s="2"/>
      <c r="G73" s="2"/>
      <c r="H73" s="2"/>
      <c r="I73" s="2"/>
      <c r="J73" s="2"/>
      <c r="K73" s="2"/>
    </row>
    <row r="74" spans="1:13" ht="13.5" thickBot="1" x14ac:dyDescent="0.25">
      <c r="A74" s="69"/>
      <c r="B74" s="43"/>
      <c r="C74" s="70">
        <f>SUM(C72:C73)</f>
        <v>543261.29</v>
      </c>
      <c r="D74" s="5"/>
      <c r="E74" s="2"/>
      <c r="F74" s="2"/>
      <c r="G74" s="2"/>
      <c r="H74" s="2"/>
      <c r="I74" s="2"/>
      <c r="J74" s="2"/>
      <c r="K74" s="2"/>
    </row>
    <row r="75" spans="1:13" ht="13.5" thickBot="1" x14ac:dyDescent="0.25">
      <c r="A75" s="2"/>
      <c r="B75" s="2"/>
      <c r="C75" s="56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25.5" x14ac:dyDescent="0.2">
      <c r="A76" s="71" t="s">
        <v>74</v>
      </c>
      <c r="B76" s="55"/>
      <c r="C76" s="72">
        <f>C67</f>
        <v>11255.869999999999</v>
      </c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3.5" customHeight="1" x14ac:dyDescent="0.2">
      <c r="A77" s="62" t="s">
        <v>75</v>
      </c>
      <c r="B77" s="42"/>
      <c r="C77" s="63">
        <f>C69</f>
        <v>11596.740000000045</v>
      </c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3.5" customHeight="1" thickBot="1" x14ac:dyDescent="0.25">
      <c r="A78" s="64"/>
      <c r="B78" s="65"/>
      <c r="C78" s="66">
        <f>C74-C76-C77</f>
        <v>520408.68</v>
      </c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3.5" thickBot="1" x14ac:dyDescent="0.25">
      <c r="A79" s="2"/>
      <c r="B79" s="2"/>
      <c r="C79" s="56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25.5" customHeight="1" thickBot="1" x14ac:dyDescent="0.25">
      <c r="A80" s="73" t="s">
        <v>42</v>
      </c>
      <c r="B80" s="74"/>
      <c r="C80" s="75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71" t="s">
        <v>33</v>
      </c>
      <c r="B81" s="55"/>
      <c r="C81" s="72">
        <v>84619.63</v>
      </c>
      <c r="D81" s="5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">
      <c r="A82" s="62" t="s">
        <v>34</v>
      </c>
      <c r="B82" s="42"/>
      <c r="C82" s="63">
        <v>0</v>
      </c>
      <c r="D82" s="5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62" t="s">
        <v>35</v>
      </c>
      <c r="B83" s="42"/>
      <c r="C83" s="63">
        <v>61.03</v>
      </c>
      <c r="D83" s="5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62" t="s">
        <v>36</v>
      </c>
      <c r="B84" s="42"/>
      <c r="C84" s="63">
        <v>103557.53</v>
      </c>
      <c r="D84" s="5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">
      <c r="A85" s="62" t="s">
        <v>37</v>
      </c>
      <c r="B85" s="42"/>
      <c r="C85" s="63">
        <v>28622.41</v>
      </c>
      <c r="D85" s="5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">
      <c r="A86" s="62" t="s">
        <v>38</v>
      </c>
      <c r="B86" s="42"/>
      <c r="C86" s="63">
        <v>0</v>
      </c>
      <c r="D86" s="5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">
      <c r="A87" s="62" t="s">
        <v>32</v>
      </c>
      <c r="B87" s="42"/>
      <c r="C87" s="63">
        <v>303.98</v>
      </c>
      <c r="D87" s="5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">
      <c r="A88" s="62" t="s">
        <v>39</v>
      </c>
      <c r="B88" s="42"/>
      <c r="C88" s="63">
        <v>152935.97</v>
      </c>
      <c r="D88" s="5"/>
      <c r="E88" s="2"/>
      <c r="F88" s="2"/>
      <c r="G88" s="2"/>
      <c r="H88" s="2"/>
      <c r="I88" s="2"/>
      <c r="J88" s="2"/>
      <c r="K88" s="2"/>
      <c r="L88" s="2"/>
      <c r="M88" s="2"/>
    </row>
    <row r="89" spans="1:13" ht="13.5" thickBot="1" x14ac:dyDescent="0.25">
      <c r="A89" s="68" t="s">
        <v>40</v>
      </c>
      <c r="B89" s="58"/>
      <c r="C89" s="67">
        <v>185422.72</v>
      </c>
      <c r="D89" s="5"/>
      <c r="E89" s="2"/>
      <c r="F89" s="2"/>
      <c r="G89" s="2"/>
      <c r="H89" s="2"/>
      <c r="I89" s="2"/>
      <c r="J89" s="2"/>
      <c r="K89" s="2"/>
      <c r="L89" s="2"/>
      <c r="M89" s="2"/>
    </row>
    <row r="90" spans="1:13" ht="13.5" thickBot="1" x14ac:dyDescent="0.25">
      <c r="A90" s="76" t="s">
        <v>49</v>
      </c>
      <c r="B90" s="77"/>
      <c r="C90" s="70">
        <f>SUM(C81:C89)</f>
        <v>555523.27</v>
      </c>
      <c r="D90" s="5"/>
      <c r="E90" s="9">
        <f>C90-C74</f>
        <v>12261.979999999981</v>
      </c>
      <c r="F90" s="2"/>
      <c r="G90" s="5"/>
      <c r="H90" s="2"/>
      <c r="I90" s="2"/>
      <c r="J90" s="2"/>
      <c r="K90" s="2"/>
      <c r="L90" s="2"/>
      <c r="M90" s="2"/>
    </row>
    <row r="91" spans="1:13" ht="13.5" thickBot="1" x14ac:dyDescent="0.25">
      <c r="A91" s="2"/>
      <c r="B91" s="2"/>
      <c r="C91" s="56"/>
      <c r="D91" s="5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">
      <c r="A92" s="71" t="s">
        <v>43</v>
      </c>
      <c r="B92" s="55"/>
      <c r="C92" s="72">
        <f>C8</f>
        <v>-1069.03</v>
      </c>
      <c r="D92" s="5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">
      <c r="A93" s="62" t="s">
        <v>44</v>
      </c>
      <c r="B93" s="42"/>
      <c r="C93" s="63">
        <f>C17</f>
        <v>8433.57</v>
      </c>
      <c r="D93" s="5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">
      <c r="A94" s="62" t="s">
        <v>45</v>
      </c>
      <c r="B94" s="42"/>
      <c r="C94" s="63">
        <f>C16</f>
        <v>2759.38</v>
      </c>
      <c r="D94" s="5"/>
      <c r="E94" s="2"/>
      <c r="F94" s="2"/>
      <c r="G94" s="2"/>
      <c r="H94" s="2"/>
      <c r="I94" s="2"/>
      <c r="J94" s="2"/>
      <c r="K94" s="2"/>
      <c r="L94" s="2"/>
      <c r="M94" s="2"/>
    </row>
    <row r="95" spans="1:13" ht="26.25" thickBot="1" x14ac:dyDescent="0.25">
      <c r="A95" s="64" t="s">
        <v>48</v>
      </c>
      <c r="B95" s="65"/>
      <c r="C95" s="66">
        <f>-(C94+C93-C92)</f>
        <v>-12261.980000000001</v>
      </c>
      <c r="D95" s="5"/>
      <c r="E95" s="2"/>
      <c r="F95" s="2"/>
      <c r="G95" s="2"/>
      <c r="H95" s="2"/>
      <c r="I95" s="2"/>
      <c r="J95" s="2"/>
      <c r="K95" s="2"/>
      <c r="L95" s="2"/>
      <c r="M95" s="2"/>
    </row>
    <row r="96" spans="1:13" ht="13.5" thickBot="1" x14ac:dyDescent="0.25">
      <c r="A96" s="2"/>
      <c r="B96" s="2"/>
      <c r="C96" s="56"/>
      <c r="D96" s="5"/>
      <c r="E96" s="2"/>
      <c r="F96" s="2"/>
      <c r="G96" s="2"/>
      <c r="H96" s="2"/>
      <c r="I96" s="2"/>
      <c r="J96" s="2"/>
      <c r="K96" s="2"/>
      <c r="L96" s="2"/>
      <c r="M96" s="2"/>
    </row>
    <row r="97" spans="1:13" ht="13.5" thickBot="1" x14ac:dyDescent="0.25">
      <c r="A97" s="76" t="s">
        <v>73</v>
      </c>
      <c r="B97" s="77"/>
      <c r="C97" s="70">
        <f>C90+C95</f>
        <v>543261.29</v>
      </c>
      <c r="D97" s="6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">
      <c r="A98" s="2"/>
      <c r="B98" s="2"/>
      <c r="C98" s="5"/>
      <c r="D98" s="5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">
      <c r="A99" s="2"/>
      <c r="B99" s="2"/>
      <c r="C99" s="5"/>
      <c r="D99" s="5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">
      <c r="A100" s="2"/>
      <c r="B100" s="2"/>
      <c r="C100" s="5"/>
      <c r="D100" s="5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</sheetData>
  <mergeCells count="6">
    <mergeCell ref="A80:C80"/>
    <mergeCell ref="A71:C71"/>
    <mergeCell ref="A63:C63"/>
    <mergeCell ref="A25:C25"/>
    <mergeCell ref="A14:C14"/>
    <mergeCell ref="A2:C2"/>
  </mergeCells>
  <pageMargins left="0.7" right="0.7" top="0.75" bottom="0.75" header="0.3" footer="0.3"/>
  <pageSetup paperSize="9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4d2e5d-a7b8-42b5-bb9b-ee4f3055bead" xsi:nil="true"/>
    <lcf76f155ced4ddcb4097134ff3c332f xmlns="ffd84f3f-d291-44f8-9341-ec01e0b0261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AA3731F6D304FA7E4122CE568DCFF" ma:contentTypeVersion="15" ma:contentTypeDescription="Create a new document." ma:contentTypeScope="" ma:versionID="a311658649a6e5cca4bedad0e1a30033">
  <xsd:schema xmlns:xsd="http://www.w3.org/2001/XMLSchema" xmlns:xs="http://www.w3.org/2001/XMLSchema" xmlns:p="http://schemas.microsoft.com/office/2006/metadata/properties" xmlns:ns2="ffd84f3f-d291-44f8-9341-ec01e0b02612" xmlns:ns3="7e4d2e5d-a7b8-42b5-bb9b-ee4f3055bead" targetNamespace="http://schemas.microsoft.com/office/2006/metadata/properties" ma:root="true" ma:fieldsID="b6141ff363833f2985d5e6c1fa0617d2" ns2:_="" ns3:_="">
    <xsd:import namespace="ffd84f3f-d291-44f8-9341-ec01e0b02612"/>
    <xsd:import namespace="7e4d2e5d-a7b8-42b5-bb9b-ee4f3055be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84f3f-d291-44f8-9341-ec01e0b026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067c707-e06c-4b4d-9541-ed00139d77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d2e5d-a7b8-42b5-bb9b-ee4f3055bea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250a78d-ba8e-44a1-af9d-10b1e99b9932}" ma:internalName="TaxCatchAll" ma:showField="CatchAllData" ma:web="7e4d2e5d-a7b8-42b5-bb9b-ee4f3055be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871F83-0A20-422B-A89C-85C61EB46FBC}">
  <ds:schemaRefs>
    <ds:schemaRef ds:uri="http://schemas.microsoft.com/office/2006/metadata/properties"/>
    <ds:schemaRef ds:uri="http://schemas.microsoft.com/office/infopath/2007/PartnerControls"/>
    <ds:schemaRef ds:uri="7e4d2e5d-a7b8-42b5-bb9b-ee4f3055bead"/>
    <ds:schemaRef ds:uri="ffd84f3f-d291-44f8-9341-ec01e0b02612"/>
  </ds:schemaRefs>
</ds:datastoreItem>
</file>

<file path=customXml/itemProps2.xml><?xml version="1.0" encoding="utf-8"?>
<ds:datastoreItem xmlns:ds="http://schemas.openxmlformats.org/officeDocument/2006/customXml" ds:itemID="{A46A743E-DB47-4B9E-BB21-4E6A3BE0CE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d84f3f-d291-44f8-9341-ec01e0b02612"/>
    <ds:schemaRef ds:uri="7e4d2e5d-a7b8-42b5-bb9b-ee4f3055be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3FA7F6-AD03-4AB0-8C78-36980F58D0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Ledger</dc:creator>
  <cp:lastModifiedBy>Dan Ledger</cp:lastModifiedBy>
  <dcterms:created xsi:type="dcterms:W3CDTF">2024-04-22T15:05:47Z</dcterms:created>
  <dcterms:modified xsi:type="dcterms:W3CDTF">2024-04-25T14:25:31Z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2024-04-22T00:00:00Z</vt:filetime>
  </property>
  <property fmtid="{D5CDD505-2E9C-101B-9397-08002B2CF9AE}" pid="3" name="Creator">
    <vt:lpwstr>Microsoft® Access® 2019</vt:lpwstr>
  </property>
  <property fmtid="{D5CDD505-2E9C-101B-9397-08002B2CF9AE}" pid="4" name="LastSaved">
    <vt:filetime>2024-04-22T00:00:00Z</vt:filetime>
  </property>
  <property fmtid="{D5CDD505-2E9C-101B-9397-08002B2CF9AE}" pid="5" name="Producer">
    <vt:lpwstr>Microsoft® Access® 2019</vt:lpwstr>
  </property>
  <property fmtid="{D5CDD505-2E9C-101B-9397-08002B2CF9AE}" pid="6" name="ContentTypeId">
    <vt:lpwstr>0x0101008E0AA3731F6D304FA7E4122CE568DCFF</vt:lpwstr>
  </property>
  <property fmtid="{D5CDD505-2E9C-101B-9397-08002B2CF9AE}" pid="7" name="MediaServiceImageTags">
    <vt:lpwstr/>
  </property>
</Properties>
</file>